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Karusaari\Dropbox\Santa's United\Hallitus\Vuosikokoukset\31.8.2022\"/>
    </mc:Choice>
  </mc:AlternateContent>
  <xr:revisionPtr revIDLastSave="0" documentId="13_ncr:1_{9573892D-491D-4FD9-9604-CBADCAD9FE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AIKKI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8" roundtripDataSignature="AMtx7miq00I9FUTXmmgZtdYQqy1H+Eav6w=="/>
    </ext>
  </extLst>
</workbook>
</file>

<file path=xl/calcChain.xml><?xml version="1.0" encoding="utf-8"?>
<calcChain xmlns="http://schemas.openxmlformats.org/spreadsheetml/2006/main">
  <c r="D58" i="1" l="1"/>
  <c r="D57" i="1"/>
  <c r="D92" i="1"/>
  <c r="D74" i="1"/>
  <c r="C95" i="1"/>
  <c r="C98" i="1"/>
  <c r="B93" i="1"/>
  <c r="B92" i="1"/>
  <c r="B96" i="1"/>
  <c r="D10" i="1"/>
  <c r="D9" i="1"/>
  <c r="D20" i="1"/>
  <c r="D18" i="1"/>
  <c r="D33" i="1"/>
  <c r="D17" i="1"/>
  <c r="D93" i="1"/>
  <c r="D96" i="1"/>
  <c r="D8" i="1"/>
</calcChain>
</file>

<file path=xl/sharedStrings.xml><?xml version="1.0" encoding="utf-8"?>
<sst xmlns="http://schemas.openxmlformats.org/spreadsheetml/2006/main" count="134" uniqueCount="115">
  <si>
    <t>Laatija</t>
  </si>
  <si>
    <t>Uusihanni, Minna</t>
  </si>
  <si>
    <t>Tulostettu</t>
  </si>
  <si>
    <t>Yrityksen nimi</t>
  </si>
  <si>
    <t>Santa's United ry.</t>
  </si>
  <si>
    <t>Dimensiot</t>
  </si>
  <si>
    <t>Seura</t>
  </si>
  <si>
    <t>Nimikkeet</t>
  </si>
  <si>
    <t>Aikuiskerho, Juniorikerho, Pääseura</t>
  </si>
  <si>
    <t xml:space="preserve">   Varsinainen toiminta</t>
  </si>
  <si>
    <t xml:space="preserve">      Varsinaisen toiminnan tuotot</t>
  </si>
  <si>
    <t xml:space="preserve">         300, Varsinaisen toiminnan tuotot</t>
  </si>
  <si>
    <t xml:space="preserve">      Varsinaisen toiminnan kulut</t>
  </si>
  <si>
    <t xml:space="preserve">         Henkilöstökulut</t>
  </si>
  <si>
    <t xml:space="preserve">         500, Palkat ja palkkiot</t>
  </si>
  <si>
    <t xml:space="preserve">            500, Työntekijöiden palkat ja palkkiot</t>
  </si>
  <si>
    <t xml:space="preserve">                  5000, Työssäoloajan normaalipalkat</t>
  </si>
  <si>
    <t xml:space="preserve">                  5200, Palkkiot</t>
  </si>
  <si>
    <t xml:space="preserve">                  5201, Valmentajapalkkiot</t>
  </si>
  <si>
    <t>Salibandypuulaakin tuomarointi syksy + kevät</t>
  </si>
  <si>
    <t xml:space="preserve">         600, Henkilösivukulut</t>
  </si>
  <si>
    <t xml:space="preserve">            600, Eläkekulut</t>
  </si>
  <si>
    <t xml:space="preserve">                  6000, Maksetut eläkkeet</t>
  </si>
  <si>
    <t xml:space="preserve">                  6100, Eläkevakuutusmaksut</t>
  </si>
  <si>
    <t xml:space="preserve">            630, Muut henkilösivukulut</t>
  </si>
  <si>
    <t xml:space="preserve">                  6300, Sosiaaliturvamaksut</t>
  </si>
  <si>
    <t xml:space="preserve">                  6400, Pakolliset vakuutusmaksut</t>
  </si>
  <si>
    <t xml:space="preserve">         Poistot</t>
  </si>
  <si>
    <t xml:space="preserve">         Muut kulut</t>
  </si>
  <si>
    <t xml:space="preserve">                  7002, Siirtomaksut</t>
  </si>
  <si>
    <t>Pelaajasiirrot</t>
  </si>
  <si>
    <t xml:space="preserve">                  7003, Lisenssit</t>
  </si>
  <si>
    <t>Valmentajien ja kerhopelaajien lisenssit</t>
  </si>
  <si>
    <t xml:space="preserve">                  7005, Materiaalihankinnat</t>
  </si>
  <si>
    <t xml:space="preserve">                  7007, Työterveys</t>
  </si>
  <si>
    <t xml:space="preserve">                  7200, Toimitilakulut</t>
  </si>
  <si>
    <t xml:space="preserve">Keltakangas 133€ x 12kk = </t>
  </si>
  <si>
    <t xml:space="preserve">                  7201, Kenttä- ja hallivuokrat</t>
  </si>
  <si>
    <t xml:space="preserve">                  7500, Ajoneuvokulut</t>
  </si>
  <si>
    <t xml:space="preserve">                  7640, Atk-laite ja -ohjelmakulut</t>
  </si>
  <si>
    <t>Mahdolliset tietokone ja puhelinhankinnat</t>
  </si>
  <si>
    <t xml:space="preserve">                  7802, Kilometrikorvaukset</t>
  </si>
  <si>
    <t>Työntekijöiden km-kulut</t>
  </si>
  <si>
    <t xml:space="preserve">                  8050, Markkinointikulut</t>
  </si>
  <si>
    <t xml:space="preserve">                  8370, Ostetut hallintopalvelut</t>
  </si>
  <si>
    <t>Tilintarkastus Pestatilit</t>
  </si>
  <si>
    <t xml:space="preserve">                  8450, Muut hallintokulut</t>
  </si>
  <si>
    <t>mm. palvelumaksut OP</t>
  </si>
  <si>
    <t xml:space="preserve">                  8455, Jäsenmaksut</t>
  </si>
  <si>
    <t>Lapin Liikunta 50€, SSBL 230€, Likiliike 275€</t>
  </si>
  <si>
    <t xml:space="preserve">                  8616, Varsinaisen toiminnan kulut</t>
  </si>
  <si>
    <t>Puhelinlaskut, S-Business, yms.</t>
  </si>
  <si>
    <t xml:space="preserve">   -</t>
  </si>
  <si>
    <t xml:space="preserve">   Tuotto-/Kulujäämä</t>
  </si>
  <si>
    <t xml:space="preserve">   Varainhankinta</t>
  </si>
  <si>
    <t xml:space="preserve">      Varainhankinnan tuotot</t>
  </si>
  <si>
    <t xml:space="preserve">                  9005, Talkootoiminta</t>
  </si>
  <si>
    <t xml:space="preserve">                  9006, Myyntituotot</t>
  </si>
  <si>
    <t xml:space="preserve">                  9026, Yhteistyösopimukset</t>
  </si>
  <si>
    <t xml:space="preserve">                  9036, Jäsenmaksut</t>
  </si>
  <si>
    <t xml:space="preserve">      Varainhankinnan kulut</t>
  </si>
  <si>
    <t xml:space="preserve">   Sijoitus- ja rahoitustoiminta</t>
  </si>
  <si>
    <t xml:space="preserve">      Sijoitus- ja rahoitustoiminnan tuotot</t>
  </si>
  <si>
    <t xml:space="preserve">      Sijoitus- ja rahoitustoiminnan kulut</t>
  </si>
  <si>
    <t xml:space="preserve">   Yleisavustukset</t>
  </si>
  <si>
    <t xml:space="preserve">   Tilikauden tulos</t>
  </si>
  <si>
    <t xml:space="preserve">   Tilinpäätössiirrot</t>
  </si>
  <si>
    <t xml:space="preserve">      Poistoeron muutos</t>
  </si>
  <si>
    <t xml:space="preserve">      Verotusperusteisten varausten muutos</t>
  </si>
  <si>
    <t>TULOT YHTEENSÄ</t>
  </si>
  <si>
    <t>MENOT YHTEENSÄ</t>
  </si>
  <si>
    <t xml:space="preserve">   Tilikauden ylijäämä (alijäämä)</t>
  </si>
  <si>
    <t>Taloudenhoitajan palkkio</t>
  </si>
  <si>
    <t>MyClub, Procountor, Maksupääte, F-secure, CoachTools</t>
  </si>
  <si>
    <t>Pääseuran ja kerhojen hankinnat, fanikamppeet 1000€</t>
  </si>
  <si>
    <t>Markkinointi 500€, mitä muuta?</t>
  </si>
  <si>
    <t>TMA 2022-2023</t>
  </si>
  <si>
    <t xml:space="preserve"> - Salimaksutulot (Aikuisjoukkueet 12 vuoroa x 1050€ = 12600€)</t>
  </si>
  <si>
    <t>Tavoite juniorikerhot 200 maksavaa = 38000€ ja aikuiskerhot 70 maksavaa = 10000€</t>
  </si>
  <si>
    <t xml:space="preserve">Seuran varaston pelipaita </t>
  </si>
  <si>
    <t>Kerho + Suomi harraste työntekijä 1200€ x 10kk x 1,4 = 17000€</t>
  </si>
  <si>
    <t>Kerhovalmentajien palkkiot + tapahtumakorvaukset</t>
  </si>
  <si>
    <t>Junioritapahtumat (LMS, SFC, muut?) 7000€</t>
  </si>
  <si>
    <t>Kesätyösetelit LapLi</t>
  </si>
  <si>
    <t>Junioripäällikkö 38000€  (10kk x 2700€ x 1,4 + 2000 x 2kk x 1,4)</t>
  </si>
  <si>
    <t>Tilin saldo 5.4.2022 = 33000€</t>
  </si>
  <si>
    <t>6/2021 - 3/2022</t>
  </si>
  <si>
    <t xml:space="preserve">                  3201, Kausimaksut</t>
  </si>
  <si>
    <t xml:space="preserve">                  3202, Seuramaksut</t>
  </si>
  <si>
    <t xml:space="preserve">                  3203, Osallistumismaksut</t>
  </si>
  <si>
    <t xml:space="preserve">                  3204, Pääsylippu- ja kioskitulot</t>
  </si>
  <si>
    <t xml:space="preserve">                  3205, Kuljetustuotot</t>
  </si>
  <si>
    <t xml:space="preserve">                  5203, Kuljettajapalkkiot</t>
  </si>
  <si>
    <t xml:space="preserve">                  5300, Loma-ajan ja sosiaalipalkat</t>
  </si>
  <si>
    <t xml:space="preserve">                  7001, Osallistumismaksut</t>
  </si>
  <si>
    <t xml:space="preserve">                  7800, Matka- ja ruokailukulut</t>
  </si>
  <si>
    <t xml:space="preserve">                  7801, Päivärahat</t>
  </si>
  <si>
    <t xml:space="preserve">                  7803, Kuljetuskulut</t>
  </si>
  <si>
    <t xml:space="preserve">                  9056, Myynnin kulut</t>
  </si>
  <si>
    <t>Puuttuvat tulot ja menot</t>
  </si>
  <si>
    <t>Suomi Mallin kerhot</t>
  </si>
  <si>
    <t>Arvioitu ylijäämä 31.5.2022</t>
  </si>
  <si>
    <t>(Muut kulut huhti-toukokuussa)</t>
  </si>
  <si>
    <t>(Kesän 2023 palkkakulut varautuminen: 7000€, tämä otettu pois)</t>
  </si>
  <si>
    <t>AVI-tuki, päätös tullut</t>
  </si>
  <si>
    <t>Aikuistapahtumat (Puulaaki, 3v3, SFC) 2000€</t>
  </si>
  <si>
    <t xml:space="preserve"> - Juniorisarjapelaajien seuramaksut (50 x 120€ = 6000€) P16, P14, P12)</t>
  </si>
  <si>
    <t xml:space="preserve"> - Edustusjoukkueiden seuramaksut (35 x 120€ = 4200€) N1, M1</t>
  </si>
  <si>
    <t xml:space="preserve"> - Aikuissarjapelaajien seuramaksut (45 x 60€ = 2700€) M3, N2, Akatemia</t>
  </si>
  <si>
    <t>3.työntekijä seuratyöntekijä 10kk x 850€ x 1,4 = 11900€</t>
  </si>
  <si>
    <t>Toiminnanjohtaja 23500€ (koko vuosi 41000€)</t>
  </si>
  <si>
    <t>Tapahtumamaksut</t>
  </si>
  <si>
    <t>Omien linja-autojen kulut + uuden hankinta 12400€</t>
  </si>
  <si>
    <t>Omat bussit + bussin myynti 4000</t>
  </si>
  <si>
    <t>Jäsenmaksu 60 €/hlö (130 sarjapelaajaa)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</si>
</sst>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\ &quot;€&quot;"/>
  </numFmts>
  <fonts count="9" x14ac:knownFonts="1">
    <font>
      <sz val="11"/>
      <color theme="1"/>
      <name val="Arial"/>
    </font>
    <font>
      <sz val="11"/>
      <color theme="1"/>
      <name val="Trebuchet MS"/>
    </font>
    <font>
      <b/>
      <sz val="11"/>
      <color theme="1"/>
      <name val="Trebuchet MS"/>
    </font>
    <font>
      <sz val="11"/>
      <color theme="1"/>
      <name val="Calibri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164" fontId="1" fillId="0" borderId="0" xfId="0" applyNumberFormat="1" applyFont="1"/>
    <xf numFmtId="165" fontId="1" fillId="3" borderId="1" xfId="0" applyNumberFormat="1" applyFont="1" applyFill="1" applyBorder="1"/>
    <xf numFmtId="165" fontId="1" fillId="4" borderId="1" xfId="0" applyNumberFormat="1" applyFont="1" applyFill="1" applyBorder="1"/>
    <xf numFmtId="165" fontId="1" fillId="0" borderId="0" xfId="0" applyNumberFormat="1" applyFont="1"/>
    <xf numFmtId="165" fontId="1" fillId="2" borderId="1" xfId="0" applyNumberFormat="1" applyFont="1" applyFill="1" applyBorder="1"/>
    <xf numFmtId="165" fontId="1" fillId="5" borderId="1" xfId="0" applyNumberFormat="1" applyFont="1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6" fillId="0" borderId="1" xfId="0" applyFont="1" applyBorder="1" applyAlignment="1">
      <alignment horizontal="left"/>
    </xf>
    <xf numFmtId="0" fontId="7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6" fontId="4" fillId="0" borderId="0" xfId="0" applyNumberFormat="1" applyFont="1"/>
    <xf numFmtId="6" fontId="1" fillId="0" borderId="0" xfId="0" applyNumberFormat="1" applyFont="1"/>
    <xf numFmtId="8" fontId="0" fillId="0" borderId="0" xfId="0" applyNumberFormat="1"/>
    <xf numFmtId="0" fontId="8" fillId="0" borderId="0" xfId="0" applyFont="1"/>
    <xf numFmtId="0" fontId="5" fillId="0" borderId="0" xfId="0" applyFont="1" applyAlignment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tabSelected="1" zoomScale="80" zoomScaleNormal="80" workbookViewId="0">
      <selection activeCell="E16" sqref="E16"/>
    </sheetView>
  </sheetViews>
  <sheetFormatPr defaultColWidth="12.625" defaultRowHeight="15" customHeight="1" x14ac:dyDescent="0.2"/>
  <cols>
    <col min="1" max="1" width="44.25" customWidth="1"/>
    <col min="2" max="2" width="32" customWidth="1"/>
    <col min="3" max="3" width="23" bestFit="1" customWidth="1"/>
    <col min="4" max="4" width="19" bestFit="1" customWidth="1"/>
    <col min="5" max="5" width="63.125" customWidth="1"/>
    <col min="6" max="6" width="8" customWidth="1"/>
    <col min="7" max="26" width="7.625" customWidth="1"/>
  </cols>
  <sheetData>
    <row r="1" spans="1:26" ht="16.5" customHeight="1" x14ac:dyDescent="0.3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 t="s">
        <v>2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1" t="s">
        <v>5</v>
      </c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1" t="s">
        <v>7</v>
      </c>
      <c r="B5" s="3" t="s">
        <v>8</v>
      </c>
      <c r="C5" s="3"/>
      <c r="D5" s="2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"/>
      <c r="B6" s="1" t="s">
        <v>85</v>
      </c>
      <c r="C6" s="1"/>
      <c r="D6" s="2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7"/>
      <c r="B7" s="17" t="s">
        <v>86</v>
      </c>
      <c r="C7" s="17" t="s">
        <v>99</v>
      </c>
      <c r="D7" s="1" t="s">
        <v>76</v>
      </c>
      <c r="E7" s="4" t="s">
        <v>106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3">
      <c r="A8" s="17" t="s">
        <v>9</v>
      </c>
      <c r="B8" s="17">
        <v>-29454.83</v>
      </c>
      <c r="C8" s="17"/>
      <c r="D8" s="6">
        <f>D9-D17</f>
        <v>-54055</v>
      </c>
      <c r="E8" s="4" t="s">
        <v>107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7" t="s">
        <v>10</v>
      </c>
      <c r="B9" s="17">
        <v>65160.26</v>
      </c>
      <c r="C9" s="17"/>
      <c r="D9" s="7">
        <f>D10</f>
        <v>112800</v>
      </c>
      <c r="E9" s="4" t="s">
        <v>108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7" t="s">
        <v>11</v>
      </c>
      <c r="B10" s="17">
        <v>65160.26</v>
      </c>
      <c r="C10" s="17"/>
      <c r="D10" s="8">
        <f>D11+D12+D13+D14+D15+D16</f>
        <v>112800</v>
      </c>
      <c r="E10" s="4" t="s">
        <v>77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17" t="s">
        <v>87</v>
      </c>
      <c r="B11" s="17">
        <v>41594.400000000001</v>
      </c>
      <c r="C11" s="17"/>
      <c r="D11" s="8">
        <v>48000</v>
      </c>
      <c r="E11" s="19" t="s">
        <v>78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A12" s="17" t="s">
        <v>88</v>
      </c>
      <c r="B12" s="17">
        <v>10060</v>
      </c>
      <c r="C12" s="23">
        <v>2000</v>
      </c>
      <c r="D12" s="9">
        <v>25500</v>
      </c>
      <c r="E12" s="11" t="s">
        <v>105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A13" s="17" t="s">
        <v>89</v>
      </c>
      <c r="B13" s="17">
        <v>2974</v>
      </c>
      <c r="C13" s="23">
        <v>1000</v>
      </c>
      <c r="D13" s="10">
        <v>9000</v>
      </c>
      <c r="E13" s="11" t="s">
        <v>82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A14" s="17" t="s">
        <v>90</v>
      </c>
      <c r="B14" s="17">
        <v>179.86</v>
      </c>
      <c r="C14" s="17"/>
      <c r="D14" s="8">
        <v>300</v>
      </c>
      <c r="E14" s="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A15" s="17" t="s">
        <v>91</v>
      </c>
      <c r="B15" s="17">
        <v>10352</v>
      </c>
      <c r="C15" s="17"/>
      <c r="D15" s="8">
        <v>20000</v>
      </c>
      <c r="E15" s="21" t="s">
        <v>113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A16" s="22" t="s">
        <v>100</v>
      </c>
      <c r="B16" s="23"/>
      <c r="C16" s="23">
        <v>7000</v>
      </c>
      <c r="D16" s="8">
        <v>10000</v>
      </c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17" t="s">
        <v>12</v>
      </c>
      <c r="B17" s="17">
        <v>-94615.09</v>
      </c>
      <c r="C17" s="17"/>
      <c r="D17" s="7">
        <f>D18+D33</f>
        <v>166855</v>
      </c>
      <c r="E17" s="12" t="s">
        <v>110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A18" s="17" t="s">
        <v>13</v>
      </c>
      <c r="B18" s="17">
        <v>-55017.82</v>
      </c>
      <c r="C18" s="17"/>
      <c r="D18" s="8">
        <f>D20</f>
        <v>103900</v>
      </c>
      <c r="E18" s="12" t="s">
        <v>84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A19" s="17" t="s">
        <v>14</v>
      </c>
      <c r="B19" s="17">
        <v>-48971.81</v>
      </c>
      <c r="C19" s="17"/>
      <c r="D19" s="1"/>
      <c r="E19" s="18" t="s">
        <v>80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A20" s="17" t="s">
        <v>15</v>
      </c>
      <c r="B20" s="17">
        <v>-48971.81</v>
      </c>
      <c r="C20" s="17"/>
      <c r="D20" s="8">
        <f>SUM(D21:D31)</f>
        <v>103900</v>
      </c>
      <c r="E20" s="12" t="s">
        <v>109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7" t="s">
        <v>16</v>
      </c>
      <c r="B21" s="17">
        <v>-33851.769999999997</v>
      </c>
      <c r="C21" s="23">
        <v>6300</v>
      </c>
      <c r="D21" s="9">
        <v>90400</v>
      </c>
      <c r="E21" s="18" t="s">
        <v>103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7" t="s">
        <v>17</v>
      </c>
      <c r="B22" s="17">
        <v>-570</v>
      </c>
      <c r="C22" s="17"/>
      <c r="D22" s="8">
        <v>1500</v>
      </c>
      <c r="E22" s="16" t="s">
        <v>72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7" t="s">
        <v>18</v>
      </c>
      <c r="B23" s="17">
        <v>-11351.9</v>
      </c>
      <c r="C23" s="23">
        <v>3500</v>
      </c>
      <c r="D23" s="8">
        <v>12000</v>
      </c>
      <c r="E23" s="17" t="s">
        <v>81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7" t="s">
        <v>92</v>
      </c>
      <c r="B24" s="17">
        <v>-340</v>
      </c>
      <c r="C24" s="17"/>
      <c r="D24" s="8">
        <v>0</v>
      </c>
      <c r="E24" s="1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7" t="s">
        <v>93</v>
      </c>
      <c r="B25" s="17">
        <v>-2858.14</v>
      </c>
      <c r="C25" s="17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7" t="s">
        <v>20</v>
      </c>
      <c r="B26" s="17">
        <v>-6046.01</v>
      </c>
      <c r="C26" s="17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7" t="s">
        <v>21</v>
      </c>
      <c r="B27" s="17">
        <v>-5076.42</v>
      </c>
      <c r="C27" s="17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7" t="s">
        <v>22</v>
      </c>
      <c r="B28" s="17">
        <v>-7701.21</v>
      </c>
      <c r="C28" s="17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7" t="s">
        <v>23</v>
      </c>
      <c r="B29" s="17">
        <v>2624.79</v>
      </c>
      <c r="C29" s="17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7" t="s">
        <v>24</v>
      </c>
      <c r="B30" s="17">
        <v>-969.59</v>
      </c>
      <c r="C30" s="17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7" t="s">
        <v>25</v>
      </c>
      <c r="B31" s="17">
        <v>-503.32</v>
      </c>
      <c r="C31" s="17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7" t="s">
        <v>26</v>
      </c>
      <c r="B32" s="17">
        <v>-466.27</v>
      </c>
      <c r="C32" s="17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7" t="s">
        <v>27</v>
      </c>
      <c r="B33" s="17">
        <v>0</v>
      </c>
      <c r="C33" s="17"/>
      <c r="D33" s="8">
        <f>SUM(D35:D54)</f>
        <v>62955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7" t="s">
        <v>28</v>
      </c>
      <c r="B34" s="17">
        <v>-39597.269999999997</v>
      </c>
      <c r="C34" s="17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7" t="s">
        <v>94</v>
      </c>
      <c r="B35" s="17">
        <v>-1280</v>
      </c>
      <c r="C35" s="17"/>
      <c r="D35" s="8">
        <v>500</v>
      </c>
      <c r="E35" t="s">
        <v>111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7" t="s">
        <v>29</v>
      </c>
      <c r="B36" s="17">
        <v>-934.35</v>
      </c>
      <c r="C36" s="17"/>
      <c r="D36" s="8">
        <v>800</v>
      </c>
      <c r="E36" s="1" t="s">
        <v>30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7" t="s">
        <v>31</v>
      </c>
      <c r="B37" s="17">
        <v>-1020</v>
      </c>
      <c r="C37" s="23">
        <v>220</v>
      </c>
      <c r="D37" s="8">
        <v>1500</v>
      </c>
      <c r="E37" s="1" t="s">
        <v>32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7" t="s">
        <v>33</v>
      </c>
      <c r="B38" s="17">
        <v>-1770.55</v>
      </c>
      <c r="C38" s="23">
        <v>5000</v>
      </c>
      <c r="D38" s="8">
        <v>2000</v>
      </c>
      <c r="E38" s="17" t="s">
        <v>74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7" t="s">
        <v>34</v>
      </c>
      <c r="B39" s="17">
        <v>-507.28</v>
      </c>
      <c r="C39" s="17"/>
      <c r="D39" s="8">
        <v>1000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7" t="s">
        <v>35</v>
      </c>
      <c r="B40" s="17">
        <v>-793.8</v>
      </c>
      <c r="C40" s="17"/>
      <c r="D40" s="8">
        <v>1600</v>
      </c>
      <c r="E40" s="1" t="s">
        <v>36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7" t="s">
        <v>37</v>
      </c>
      <c r="B41" s="17">
        <v>-13460.8</v>
      </c>
      <c r="C41" s="23">
        <v>3500</v>
      </c>
      <c r="D41" s="8">
        <v>25000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7" t="s">
        <v>38</v>
      </c>
      <c r="B42" s="17">
        <v>-8292.26</v>
      </c>
      <c r="C42" s="17"/>
      <c r="D42" s="8">
        <v>19000</v>
      </c>
      <c r="E42" s="1" t="s">
        <v>112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7" t="s">
        <v>39</v>
      </c>
      <c r="B43" s="17">
        <v>-2675.59</v>
      </c>
      <c r="C43" s="17"/>
      <c r="D43" s="8">
        <v>5800</v>
      </c>
      <c r="E43" s="1" t="s">
        <v>73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7" t="s">
        <v>95</v>
      </c>
      <c r="B44" s="17">
        <v>-1846.89</v>
      </c>
      <c r="C44" s="17"/>
      <c r="D44" s="8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7" t="s">
        <v>96</v>
      </c>
      <c r="B45" s="17">
        <v>-154</v>
      </c>
      <c r="C45" s="17"/>
      <c r="D45" s="8">
        <v>0</v>
      </c>
      <c r="E45" s="1" t="s">
        <v>40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7" t="s">
        <v>41</v>
      </c>
      <c r="B46" s="17">
        <v>-691.72</v>
      </c>
      <c r="C46" s="23">
        <v>5000</v>
      </c>
      <c r="E46" s="26" t="s">
        <v>102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7" t="s">
        <v>97</v>
      </c>
      <c r="B47" s="17">
        <v>-1795.7</v>
      </c>
      <c r="C47" s="1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7" t="s">
        <v>43</v>
      </c>
      <c r="B48" s="17">
        <v>-905.9</v>
      </c>
      <c r="C48" s="17"/>
      <c r="D48" s="8">
        <v>300</v>
      </c>
      <c r="E48" s="1" t="s">
        <v>42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7" t="s">
        <v>44</v>
      </c>
      <c r="B49" s="17">
        <v>-372</v>
      </c>
      <c r="C49" s="17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7" t="s">
        <v>46</v>
      </c>
      <c r="B50" s="17">
        <v>-1071.6300000000001</v>
      </c>
      <c r="C50" s="17"/>
      <c r="D50" s="8">
        <v>1000</v>
      </c>
      <c r="E50" s="1" t="s">
        <v>75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7" t="s">
        <v>48</v>
      </c>
      <c r="B51" s="17">
        <v>-275</v>
      </c>
      <c r="C51" s="17"/>
      <c r="D51" s="8">
        <v>400</v>
      </c>
      <c r="E51" s="1" t="s">
        <v>45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7" t="s">
        <v>50</v>
      </c>
      <c r="B52" s="17">
        <v>-1749.8</v>
      </c>
      <c r="C52" s="17"/>
      <c r="D52" s="8">
        <v>1300</v>
      </c>
      <c r="E52" s="1" t="s">
        <v>47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7" t="s">
        <v>52</v>
      </c>
      <c r="B53" s="17"/>
      <c r="C53" s="17"/>
      <c r="D53" s="8">
        <v>555</v>
      </c>
      <c r="E53" s="1" t="s">
        <v>49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7" t="s">
        <v>53</v>
      </c>
      <c r="B54" s="17">
        <v>-29454.83</v>
      </c>
      <c r="C54" s="17"/>
      <c r="D54" s="8">
        <v>2200</v>
      </c>
      <c r="E54" s="1" t="s">
        <v>51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7" t="s">
        <v>52</v>
      </c>
      <c r="B55" s="17"/>
      <c r="C55" s="17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7" t="s">
        <v>52</v>
      </c>
      <c r="B56" s="17"/>
      <c r="C56" s="17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7" t="s">
        <v>54</v>
      </c>
      <c r="B57" s="17">
        <v>29776.45</v>
      </c>
      <c r="C57" s="17"/>
      <c r="D57" s="6">
        <f>D58</f>
        <v>25800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7" t="s">
        <v>55</v>
      </c>
      <c r="B58" s="17">
        <v>31249.95</v>
      </c>
      <c r="C58" s="17"/>
      <c r="D58" s="23">
        <f>D59+D60+D61+D62</f>
        <v>25800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7" t="s">
        <v>56</v>
      </c>
      <c r="B59" s="17">
        <v>-32.049999999999997</v>
      </c>
      <c r="C59" s="17"/>
      <c r="D59" s="23"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7" t="s">
        <v>57</v>
      </c>
      <c r="B60" s="17">
        <v>932</v>
      </c>
      <c r="C60" s="17"/>
      <c r="D60" s="8">
        <v>2000</v>
      </c>
      <c r="E60" s="17" t="s">
        <v>79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7" t="s">
        <v>58</v>
      </c>
      <c r="B61" s="17">
        <v>16750</v>
      </c>
      <c r="C61" s="23">
        <v>1500</v>
      </c>
      <c r="D61" s="8">
        <v>16000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7" t="s">
        <v>59</v>
      </c>
      <c r="B62" s="17">
        <v>13600</v>
      </c>
      <c r="C62" s="17"/>
      <c r="D62" s="8">
        <v>7800</v>
      </c>
      <c r="E62" s="17" t="s">
        <v>114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7" t="s">
        <v>60</v>
      </c>
      <c r="B63" s="17">
        <v>-1473.5</v>
      </c>
      <c r="C63" s="1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7" t="s">
        <v>98</v>
      </c>
      <c r="B64" s="17">
        <v>-1473.5</v>
      </c>
      <c r="C64" s="1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7" t="s">
        <v>52</v>
      </c>
      <c r="B65" s="17"/>
      <c r="C65" s="17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7" t="s">
        <v>53</v>
      </c>
      <c r="B66" s="17">
        <v>321.62</v>
      </c>
      <c r="C66" s="17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7" t="s">
        <v>52</v>
      </c>
      <c r="B67" s="17"/>
      <c r="C67" s="17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7" t="s">
        <v>61</v>
      </c>
      <c r="B68" s="17">
        <v>0</v>
      </c>
      <c r="C68" s="17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7" t="s">
        <v>62</v>
      </c>
      <c r="B69" s="17">
        <v>0</v>
      </c>
      <c r="C69" s="17"/>
      <c r="D69" s="6"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7" t="s">
        <v>63</v>
      </c>
      <c r="B70" s="17">
        <v>0</v>
      </c>
      <c r="C70" s="17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7" t="s">
        <v>52</v>
      </c>
      <c r="B71" s="17"/>
      <c r="C71" s="17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7" t="s">
        <v>53</v>
      </c>
      <c r="B72" s="17">
        <v>321.62</v>
      </c>
      <c r="C72" s="17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7" t="s">
        <v>52</v>
      </c>
      <c r="B73" s="17"/>
      <c r="C73" s="17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7" t="s">
        <v>64</v>
      </c>
      <c r="B74" s="17">
        <v>2000</v>
      </c>
      <c r="C74" s="17"/>
      <c r="D74" s="6">
        <f>SUM(D75:D78)</f>
        <v>27300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7"/>
      <c r="B75" s="17"/>
      <c r="C75" s="17"/>
      <c r="D75" s="8">
        <v>4900</v>
      </c>
      <c r="E75" s="1" t="s">
        <v>83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7"/>
      <c r="B76" s="17"/>
      <c r="C76" s="17"/>
      <c r="D76" s="8">
        <v>6000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7"/>
      <c r="B77" s="17"/>
      <c r="C77" s="17"/>
      <c r="D77" s="8">
        <v>4500</v>
      </c>
      <c r="E77" s="1" t="s">
        <v>104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7"/>
      <c r="B78" s="17"/>
      <c r="C78" s="17"/>
      <c r="D78" s="8">
        <v>11900</v>
      </c>
      <c r="E78" s="12" t="s">
        <v>109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7" t="s">
        <v>52</v>
      </c>
      <c r="B79" s="17"/>
      <c r="C79" s="1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7" t="s">
        <v>65</v>
      </c>
      <c r="B80" s="17">
        <v>29807.22</v>
      </c>
      <c r="C80" s="1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7" t="s">
        <v>52</v>
      </c>
      <c r="B81" s="17"/>
      <c r="C81" s="1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7" t="s">
        <v>66</v>
      </c>
      <c r="B82" s="17">
        <v>0</v>
      </c>
      <c r="C82" s="1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7" t="s">
        <v>67</v>
      </c>
      <c r="B83" s="17">
        <v>0</v>
      </c>
      <c r="C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7" t="s">
        <v>68</v>
      </c>
      <c r="B84" s="17">
        <v>0</v>
      </c>
      <c r="C84" s="1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7" t="s">
        <v>52</v>
      </c>
      <c r="B85" s="17"/>
      <c r="C85" s="17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7" t="s">
        <v>52</v>
      </c>
      <c r="B86" s="17"/>
      <c r="C86" s="17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7" t="s">
        <v>71</v>
      </c>
      <c r="B87" s="17">
        <v>29807.22</v>
      </c>
      <c r="C87" s="17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 t="s">
        <v>67</v>
      </c>
      <c r="B88" s="5">
        <v>0</v>
      </c>
      <c r="C88" s="5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 t="s">
        <v>68</v>
      </c>
      <c r="B89" s="5">
        <v>0</v>
      </c>
      <c r="C89" s="5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 t="s">
        <v>52</v>
      </c>
      <c r="B90" s="5"/>
      <c r="C90" s="5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 t="s">
        <v>52</v>
      </c>
      <c r="B91" s="5"/>
      <c r="C91" s="5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3" t="s">
        <v>69</v>
      </c>
      <c r="B92" s="14">
        <f>B9+B58+B69+B74</f>
        <v>98410.21</v>
      </c>
      <c r="C92" s="14"/>
      <c r="D92" s="7">
        <f>D9+D57+D74</f>
        <v>165900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3" t="s">
        <v>70</v>
      </c>
      <c r="B93" s="14">
        <f>B17+B63</f>
        <v>-96088.59</v>
      </c>
      <c r="C93" s="14"/>
      <c r="D93" s="7">
        <f>D17+D65+D69</f>
        <v>166855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 t="s">
        <v>85</v>
      </c>
      <c r="C94" s="24">
        <v>33000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5"/>
      <c r="C95" s="5">
        <f>C12+C13+C16-C21-C23-C37-C38-C41-C46+C61</f>
        <v>-12020</v>
      </c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2" t="s">
        <v>71</v>
      </c>
      <c r="B96" s="15">
        <f>B92-B93</f>
        <v>194498.8</v>
      </c>
      <c r="C96" s="15"/>
      <c r="D96" s="9">
        <f>D92-D93</f>
        <v>-955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20" t="s">
        <v>101</v>
      </c>
      <c r="C98" s="25">
        <f>C94+C95</f>
        <v>20980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6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6.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6.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6.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6.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6.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6.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6.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KAIKKI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Uusihanni Minna (ELY)</dc:creator>
  <cp:lastModifiedBy>Karusaari</cp:lastModifiedBy>
  <dcterms:created xsi:type="dcterms:W3CDTF">2021-05-17T11:56:00Z</dcterms:created>
  <dcterms:modified xsi:type="dcterms:W3CDTF">2022-08-31T09:20:32Z</dcterms:modified>
</cp:coreProperties>
</file>